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oen\Desktop\video_42_manufacture\documents\"/>
    </mc:Choice>
  </mc:AlternateContent>
  <xr:revisionPtr revIDLastSave="0" documentId="13_ncr:1_{4265C1ED-9039-4B69-A039-E83F2233D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lad1" sheetId="1" r:id="rId1"/>
    <sheet name="Blad2" sheetId="2" r:id="rId2"/>
    <sheet name="Blad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7" i="1" l="1"/>
  <c r="E37" i="1" s="1"/>
  <c r="G37" i="1" s="1"/>
  <c r="C38" i="1"/>
  <c r="C45" i="1" s="1"/>
  <c r="C36" i="1"/>
  <c r="D36" i="1"/>
  <c r="D41" i="1" s="1"/>
  <c r="B45" i="1"/>
  <c r="B42" i="1"/>
  <c r="B41" i="1"/>
  <c r="D37" i="1"/>
  <c r="F37" i="1" s="1"/>
  <c r="H37" i="1" s="1"/>
  <c r="J37" i="1" s="1"/>
  <c r="D38" i="1"/>
  <c r="F38" i="1" s="1"/>
  <c r="H38" i="1" s="1"/>
  <c r="J38" i="1" s="1"/>
  <c r="C6" i="1"/>
  <c r="C13" i="1" s="1"/>
  <c r="B13" i="1"/>
  <c r="B10" i="1"/>
  <c r="B9" i="1"/>
  <c r="G8" i="1"/>
  <c r="H8" i="1" s="1"/>
  <c r="C5" i="1"/>
  <c r="D5" i="1" s="1"/>
  <c r="E5" i="1" s="1"/>
  <c r="F5" i="1" s="1"/>
  <c r="G5" i="1" s="1"/>
  <c r="H5" i="1" s="1"/>
  <c r="I5" i="1" s="1"/>
  <c r="C4" i="1"/>
  <c r="C9" i="1" s="1"/>
  <c r="C42" i="1" l="1"/>
  <c r="C46" i="1" s="1"/>
  <c r="F36" i="1"/>
  <c r="H36" i="1" s="1"/>
  <c r="J36" i="1" s="1"/>
  <c r="L36" i="1" s="1"/>
  <c r="N36" i="1" s="1"/>
  <c r="P36" i="1" s="1"/>
  <c r="R36" i="1" s="1"/>
  <c r="R41" i="1" s="1"/>
  <c r="E38" i="1"/>
  <c r="G38" i="1" s="1"/>
  <c r="I38" i="1" s="1"/>
  <c r="K38" i="1" s="1"/>
  <c r="M38" i="1" s="1"/>
  <c r="O38" i="1" s="1"/>
  <c r="Q38" i="1" s="1"/>
  <c r="Q45" i="1" s="1"/>
  <c r="E36" i="1"/>
  <c r="G36" i="1" s="1"/>
  <c r="I36" i="1" s="1"/>
  <c r="K36" i="1" s="1"/>
  <c r="M36" i="1" s="1"/>
  <c r="O36" i="1" s="1"/>
  <c r="Q36" i="1" s="1"/>
  <c r="Q41" i="1" s="1"/>
  <c r="D45" i="1"/>
  <c r="L38" i="1"/>
  <c r="N38" i="1" s="1"/>
  <c r="P38" i="1" s="1"/>
  <c r="R38" i="1" s="1"/>
  <c r="R45" i="1" s="1"/>
  <c r="J45" i="1"/>
  <c r="I37" i="1"/>
  <c r="K37" i="1" s="1"/>
  <c r="M37" i="1" s="1"/>
  <c r="O37" i="1" s="1"/>
  <c r="L37" i="1"/>
  <c r="N37" i="1" s="1"/>
  <c r="P37" i="1" s="1"/>
  <c r="R37" i="1" s="1"/>
  <c r="C41" i="1"/>
  <c r="H45" i="1"/>
  <c r="F45" i="1"/>
  <c r="D42" i="1"/>
  <c r="B46" i="1"/>
  <c r="B43" i="1"/>
  <c r="B11" i="1"/>
  <c r="B14" i="1"/>
  <c r="C10" i="1"/>
  <c r="C11" i="1" s="1"/>
  <c r="D6" i="1"/>
  <c r="I8" i="1"/>
  <c r="J5" i="1"/>
  <c r="K5" i="1" s="1"/>
  <c r="R42" i="1" l="1"/>
  <c r="H41" i="1"/>
  <c r="P45" i="1"/>
  <c r="F41" i="1"/>
  <c r="N41" i="1"/>
  <c r="H42" i="1"/>
  <c r="J41" i="1"/>
  <c r="N45" i="1"/>
  <c r="P41" i="1"/>
  <c r="L41" i="1"/>
  <c r="F42" i="1"/>
  <c r="F46" i="1" s="1"/>
  <c r="J42" i="1"/>
  <c r="C43" i="1"/>
  <c r="L45" i="1"/>
  <c r="K45" i="1"/>
  <c r="K41" i="1"/>
  <c r="G42" i="1"/>
  <c r="E45" i="1"/>
  <c r="I41" i="1"/>
  <c r="K42" i="1"/>
  <c r="M45" i="1"/>
  <c r="M41" i="1"/>
  <c r="O45" i="1"/>
  <c r="I45" i="1"/>
  <c r="E41" i="1"/>
  <c r="E42" i="1"/>
  <c r="G45" i="1"/>
  <c r="G41" i="1"/>
  <c r="O41" i="1"/>
  <c r="I42" i="1"/>
  <c r="M42" i="1"/>
  <c r="J46" i="1"/>
  <c r="R43" i="1"/>
  <c r="R46" i="1"/>
  <c r="N42" i="1"/>
  <c r="P42" i="1"/>
  <c r="D43" i="1"/>
  <c r="D46" i="1"/>
  <c r="L42" i="1"/>
  <c r="Q37" i="1"/>
  <c r="Q42" i="1" s="1"/>
  <c r="O42" i="1"/>
  <c r="C14" i="1"/>
  <c r="D13" i="1"/>
  <c r="E6" i="1"/>
  <c r="J8" i="1"/>
  <c r="L5" i="1"/>
  <c r="E46" i="1" l="1"/>
  <c r="J43" i="1"/>
  <c r="H43" i="1"/>
  <c r="H46" i="1"/>
  <c r="K46" i="1"/>
  <c r="F43" i="1"/>
  <c r="G43" i="1"/>
  <c r="G46" i="1"/>
  <c r="E43" i="1"/>
  <c r="K43" i="1"/>
  <c r="M46" i="1"/>
  <c r="I46" i="1"/>
  <c r="M43" i="1"/>
  <c r="I43" i="1"/>
  <c r="P46" i="1"/>
  <c r="P43" i="1"/>
  <c r="L43" i="1"/>
  <c r="L46" i="1"/>
  <c r="O46" i="1"/>
  <c r="O43" i="1"/>
  <c r="N46" i="1"/>
  <c r="N43" i="1"/>
  <c r="Q46" i="1"/>
  <c r="Q43" i="1"/>
  <c r="E13" i="1"/>
  <c r="F6" i="1"/>
  <c r="K8" i="1"/>
  <c r="M5" i="1"/>
  <c r="M47" i="1" l="1"/>
  <c r="I47" i="1"/>
  <c r="K47" i="1"/>
  <c r="C47" i="1"/>
  <c r="E47" i="1"/>
  <c r="O47" i="1"/>
  <c r="Q47" i="1"/>
  <c r="G47" i="1"/>
  <c r="G6" i="1"/>
  <c r="F13" i="1"/>
  <c r="L8" i="1"/>
  <c r="N5" i="1"/>
  <c r="G13" i="1" l="1"/>
  <c r="H6" i="1"/>
  <c r="M8" i="1"/>
  <c r="D4" i="1"/>
  <c r="O5" i="1"/>
  <c r="H13" i="1" l="1"/>
  <c r="I6" i="1"/>
  <c r="N8" i="1"/>
  <c r="D10" i="1"/>
  <c r="D14" i="1" s="1"/>
  <c r="D9" i="1"/>
  <c r="E4" i="1"/>
  <c r="P5" i="1"/>
  <c r="J6" i="1" l="1"/>
  <c r="I13" i="1"/>
  <c r="D11" i="1"/>
  <c r="E10" i="1"/>
  <c r="E14" i="1" s="1"/>
  <c r="E9" i="1"/>
  <c r="O8" i="1"/>
  <c r="F4" i="1"/>
  <c r="Q5" i="1"/>
  <c r="R5" i="1" s="1"/>
  <c r="S5" i="1" s="1"/>
  <c r="T5" i="1" s="1"/>
  <c r="U5" i="1" s="1"/>
  <c r="V5" i="1" s="1"/>
  <c r="W5" i="1" s="1"/>
  <c r="X5" i="1" s="1"/>
  <c r="Y5" i="1" s="1"/>
  <c r="Z5" i="1" s="1"/>
  <c r="AA5" i="1" s="1"/>
  <c r="J13" i="1" l="1"/>
  <c r="K6" i="1"/>
  <c r="F10" i="1"/>
  <c r="F14" i="1" s="1"/>
  <c r="F9" i="1"/>
  <c r="P8" i="1"/>
  <c r="E11" i="1"/>
  <c r="G4" i="1"/>
  <c r="J47" i="1" l="1"/>
  <c r="K13" i="1"/>
  <c r="L6" i="1"/>
  <c r="F11" i="1"/>
  <c r="G10" i="1"/>
  <c r="G14" i="1" s="1"/>
  <c r="G9" i="1"/>
  <c r="Q8" i="1"/>
  <c r="R8" i="1" s="1"/>
  <c r="H4" i="1"/>
  <c r="H47" i="1" l="1"/>
  <c r="R47" i="1"/>
  <c r="D47" i="1"/>
  <c r="B47" i="1"/>
  <c r="N47" i="1"/>
  <c r="L47" i="1"/>
  <c r="F47" i="1"/>
  <c r="P47" i="1"/>
  <c r="S8" i="1"/>
  <c r="M6" i="1"/>
  <c r="L13" i="1"/>
  <c r="H9" i="1"/>
  <c r="H10" i="1"/>
  <c r="H14" i="1" s="1"/>
  <c r="G11" i="1"/>
  <c r="I4" i="1"/>
  <c r="T8" i="1" l="1"/>
  <c r="M13" i="1"/>
  <c r="N6" i="1"/>
  <c r="I9" i="1"/>
  <c r="I10" i="1"/>
  <c r="I14" i="1" s="1"/>
  <c r="H11" i="1"/>
  <c r="J4" i="1"/>
  <c r="U8" i="1" l="1"/>
  <c r="N13" i="1"/>
  <c r="O6" i="1"/>
  <c r="I11" i="1"/>
  <c r="J10" i="1"/>
  <c r="J14" i="1" s="1"/>
  <c r="J9" i="1"/>
  <c r="K4" i="1"/>
  <c r="V8" i="1" l="1"/>
  <c r="P6" i="1"/>
  <c r="O13" i="1"/>
  <c r="K10" i="1"/>
  <c r="K14" i="1" s="1"/>
  <c r="K9" i="1"/>
  <c r="J11" i="1"/>
  <c r="L4" i="1"/>
  <c r="W8" i="1" l="1"/>
  <c r="P13" i="1"/>
  <c r="Q6" i="1"/>
  <c r="L9" i="1"/>
  <c r="L10" i="1"/>
  <c r="K11" i="1"/>
  <c r="M4" i="1"/>
  <c r="X8" i="1" l="1"/>
  <c r="Q13" i="1"/>
  <c r="R6" i="1"/>
  <c r="L11" i="1"/>
  <c r="L14" i="1"/>
  <c r="M10" i="1"/>
  <c r="M14" i="1" s="1"/>
  <c r="M9" i="1"/>
  <c r="N4" i="1"/>
  <c r="S6" i="1" l="1"/>
  <c r="R13" i="1"/>
  <c r="Y8" i="1"/>
  <c r="N10" i="1"/>
  <c r="N14" i="1" s="1"/>
  <c r="N9" i="1"/>
  <c r="M11" i="1"/>
  <c r="O4" i="1"/>
  <c r="Z8" i="1" l="1"/>
  <c r="T6" i="1"/>
  <c r="S13" i="1"/>
  <c r="N11" i="1"/>
  <c r="O10" i="1"/>
  <c r="O14" i="1" s="1"/>
  <c r="O9" i="1"/>
  <c r="P4" i="1"/>
  <c r="AA8" i="1" l="1"/>
  <c r="U6" i="1"/>
  <c r="T13" i="1"/>
  <c r="P10" i="1"/>
  <c r="P14" i="1" s="1"/>
  <c r="P9" i="1"/>
  <c r="O11" i="1"/>
  <c r="Q4" i="1"/>
  <c r="R4" i="1" s="1"/>
  <c r="S4" i="1" l="1"/>
  <c r="R10" i="1"/>
  <c r="R9" i="1"/>
  <c r="V6" i="1"/>
  <c r="U13" i="1"/>
  <c r="Q10" i="1"/>
  <c r="Q14" i="1" s="1"/>
  <c r="Q9" i="1"/>
  <c r="P11" i="1"/>
  <c r="R11" i="1" l="1"/>
  <c r="R14" i="1"/>
  <c r="T4" i="1"/>
  <c r="S10" i="1"/>
  <c r="S9" i="1"/>
  <c r="W6" i="1"/>
  <c r="V13" i="1"/>
  <c r="Q11" i="1"/>
  <c r="S11" i="1" l="1"/>
  <c r="S14" i="1"/>
  <c r="U4" i="1"/>
  <c r="T10" i="1"/>
  <c r="T9" i="1"/>
  <c r="X6" i="1"/>
  <c r="W13" i="1"/>
  <c r="T11" i="1" l="1"/>
  <c r="T14" i="1"/>
  <c r="V4" i="1"/>
  <c r="U9" i="1"/>
  <c r="U10" i="1"/>
  <c r="Y6" i="1"/>
  <c r="X13" i="1"/>
  <c r="U11" i="1" l="1"/>
  <c r="U14" i="1"/>
  <c r="W4" i="1"/>
  <c r="V9" i="1"/>
  <c r="V10" i="1"/>
  <c r="Z6" i="1"/>
  <c r="Y13" i="1"/>
  <c r="V11" i="1" l="1"/>
  <c r="V14" i="1"/>
  <c r="X4" i="1"/>
  <c r="W10" i="1"/>
  <c r="W9" i="1"/>
  <c r="AA6" i="1"/>
  <c r="AA13" i="1" s="1"/>
  <c r="Z13" i="1"/>
  <c r="Y4" i="1" l="1"/>
  <c r="X9" i="1"/>
  <c r="X10" i="1"/>
  <c r="W11" i="1"/>
  <c r="W14" i="1"/>
  <c r="X11" i="1" l="1"/>
  <c r="X14" i="1"/>
  <c r="Z4" i="1"/>
  <c r="Y10" i="1"/>
  <c r="Y9" i="1"/>
  <c r="Y11" i="1" l="1"/>
  <c r="Y14" i="1"/>
  <c r="AA4" i="1"/>
  <c r="Z10" i="1"/>
  <c r="Z9" i="1"/>
  <c r="AA10" i="1" l="1"/>
  <c r="AA9" i="1"/>
  <c r="Z11" i="1"/>
  <c r="Z14" i="1"/>
  <c r="AA11" i="1" l="1"/>
  <c r="AA14" i="1"/>
</calcChain>
</file>

<file path=xl/sharedStrings.xml><?xml version="1.0" encoding="utf-8"?>
<sst xmlns="http://schemas.openxmlformats.org/spreadsheetml/2006/main" count="25" uniqueCount="17">
  <si>
    <t>BFS radius</t>
  </si>
  <si>
    <t>&lt;= this value needs to be close to 0</t>
  </si>
  <si>
    <t>Radius from Zemax</t>
  </si>
  <si>
    <t>Conic</t>
  </si>
  <si>
    <t>Amount to remove (um)</t>
  </si>
  <si>
    <t>Calculation of BFS</t>
  </si>
  <si>
    <t>y (distance from optical axis)</t>
  </si>
  <si>
    <t>Z(y) conic=value above (mm)</t>
  </si>
  <si>
    <t>Z(y) k=0  BFS</t>
  </si>
  <si>
    <t>Z(y) conic=0 (mm)</t>
  </si>
  <si>
    <t>Deviation due to  conic (um)</t>
  </si>
  <si>
    <t>Difference with conic shape (um)</t>
  </si>
  <si>
    <t>Primary mirror (parabola)</t>
  </si>
  <si>
    <t>Secondary mirror (hyperbola)</t>
  </si>
  <si>
    <t>Sag of conical asphere: Z(y) = y^2/(R*(1+sqrt(1-(1+k)*y^2/R^2)))</t>
  </si>
  <si>
    <t>Sag of sphere: Z(y) = y^2/(R*(1+sqrt(1-y^2/R^2)))</t>
  </si>
  <si>
    <t>Radius from optical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</si>
</sst>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2" fillId="0" borderId="0" xfId="0" applyFont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Material</a:t>
            </a:r>
            <a:r>
              <a:rPr lang="en-US" sz="1800" baseline="0"/>
              <a:t> to remove starting from BFS vs. radial distance </a:t>
            </a:r>
            <a:endParaRPr lang="en-US" sz="1800"/>
          </a:p>
        </c:rich>
      </c:tx>
      <c:layout>
        <c:manualLayout>
          <c:xMode val="edge"/>
          <c:yMode val="edge"/>
          <c:x val="0.19214676034348163"/>
          <c:y val="2.4899656773672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7.6784500298118466E-2"/>
          <c:y val="0.13447794402658231"/>
          <c:w val="0.89238697621813667"/>
          <c:h val="0.71599865401440199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Blad1!$B$8:$AA$8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Blad1!$B$14:$AA$14</c:f>
              <c:numCache>
                <c:formatCode>General</c:formatCode>
                <c:ptCount val="26"/>
                <c:pt idx="0">
                  <c:v>0</c:v>
                </c:pt>
                <c:pt idx="1">
                  <c:v>4.4145247978437906E-2</c:v>
                </c:pt>
                <c:pt idx="2">
                  <c:v>0.17575275760788392</c:v>
                </c:pt>
                <c:pt idx="3">
                  <c:v>0.39233698955967039</c:v>
                </c:pt>
                <c:pt idx="4">
                  <c:v>0.68975258827738695</c:v>
                </c:pt>
                <c:pt idx="5">
                  <c:v>1.0621901900547543</c:v>
                </c:pt>
                <c:pt idx="6">
                  <c:v>1.5021705404958396</c:v>
                </c:pt>
                <c:pt idx="7">
                  <c:v>2.0005369074380108</c:v>
                </c:pt>
                <c:pt idx="8">
                  <c:v>2.5464457713404443</c:v>
                </c:pt>
                <c:pt idx="9">
                  <c:v>3.1273557709840527</c:v>
                </c:pt>
                <c:pt idx="10">
                  <c:v>3.7290148780792509</c:v>
                </c:pt>
                <c:pt idx="11">
                  <c:v>4.3354457700136573</c:v>
                </c:pt>
                <c:pt idx="12">
                  <c:v>4.9289293654708466</c:v>
                </c:pt>
                <c:pt idx="13">
                  <c:v>5.4899864830032508</c:v>
                </c:pt>
                <c:pt idx="14">
                  <c:v>5.9973575778109467</c:v>
                </c:pt>
                <c:pt idx="15">
                  <c:v>6.4279805069523688</c:v>
                </c:pt>
                <c:pt idx="16">
                  <c:v>6.7569662679636266</c:v>
                </c:pt>
                <c:pt idx="17">
                  <c:v>6.9575726503694479</c:v>
                </c:pt>
                <c:pt idx="18">
                  <c:v>7.0011757337855585</c:v>
                </c:pt>
                <c:pt idx="19">
                  <c:v>6.8572391602459426</c:v>
                </c:pt>
                <c:pt idx="20">
                  <c:v>6.4932811019622338</c:v>
                </c:pt>
                <c:pt idx="21">
                  <c:v>5.8748388389386896</c:v>
                </c:pt>
                <c:pt idx="22">
                  <c:v>4.9654308536655201</c:v>
                </c:pt>
                <c:pt idx="23">
                  <c:v>3.7265163424771153</c:v>
                </c:pt>
                <c:pt idx="24">
                  <c:v>2.1174520350046855</c:v>
                </c:pt>
                <c:pt idx="25">
                  <c:v>9.5446204497307008E-2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F0-4F6A-9D46-B94ABE812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6797088"/>
        <c:axId val="1336795840"/>
      </c:lineChart>
      <c:catAx>
        <c:axId val="133679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Radial distance (mm)</a:t>
                </a:r>
              </a:p>
            </c:rich>
          </c:tx>
          <c:layout>
            <c:manualLayout>
              <c:xMode val="edge"/>
              <c:yMode val="edge"/>
              <c:x val="0.44610435990583153"/>
              <c:y val="0.936624537317450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36795840"/>
        <c:crosses val="autoZero"/>
        <c:auto val="1"/>
        <c:lblAlgn val="ctr"/>
        <c:lblOffset val="100"/>
        <c:noMultiLvlLbl val="0"/>
      </c:catAx>
      <c:valAx>
        <c:axId val="133679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Thickness to remove (</a:t>
                </a:r>
                <a:r>
                  <a:rPr lang="el-GR" sz="1800"/>
                  <a:t>μ</a:t>
                </a:r>
                <a:r>
                  <a:rPr lang="en-US" sz="1800"/>
                  <a:t>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3679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Surface</a:t>
            </a:r>
            <a:r>
              <a:rPr lang="en-US" sz="1800" baseline="0"/>
              <a:t> sag as a function of radial distance in mm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0.10166971128608925"/>
          <c:y val="0.12745704467353952"/>
          <c:w val="0.87877473315835519"/>
          <c:h val="0.7039916659902048"/>
        </c:manualLayout>
      </c:layout>
      <c:lineChart>
        <c:grouping val="standard"/>
        <c:varyColors val="0"/>
        <c:ser>
          <c:idx val="0"/>
          <c:order val="0"/>
          <c:tx>
            <c:strRef>
              <c:f>Blad1!$A$9</c:f>
              <c:strCache>
                <c:ptCount val="1"/>
                <c:pt idx="0">
                  <c:v>Z(y) conic=0 (mm)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Blad1!$B$8:$AA$8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Blad1!$B$9:$AA$9</c:f>
              <c:numCache>
                <c:formatCode>General</c:formatCode>
                <c:ptCount val="26"/>
                <c:pt idx="0">
                  <c:v>0</c:v>
                </c:pt>
                <c:pt idx="1">
                  <c:v>4.1460082478623197E-3</c:v>
                </c:pt>
                <c:pt idx="2">
                  <c:v>1.6584888302321729E-2</c:v>
                </c:pt>
                <c:pt idx="3">
                  <c:v>3.7319206978480533E-2</c:v>
                </c:pt>
                <c:pt idx="4">
                  <c:v>6.6353245245251158E-2</c:v>
                </c:pt>
                <c:pt idx="5">
                  <c:v>0.10369300264841727</c:v>
                </c:pt>
                <c:pt idx="6">
                  <c:v>0.14934620351784905</c:v>
                </c:pt>
                <c:pt idx="7">
                  <c:v>0.20332230497388015</c:v>
                </c:pt>
                <c:pt idx="8">
                  <c:v>0.26563250675225325</c:v>
                </c:pt>
                <c:pt idx="9">
                  <c:v>0.33628976287152651</c:v>
                </c:pt>
                <c:pt idx="10">
                  <c:v>0.41530879517142094</c:v>
                </c:pt>
                <c:pt idx="11">
                  <c:v>0.50270610875530641</c:v>
                </c:pt>
                <c:pt idx="12">
                  <c:v>0.59850000937488279</c:v>
                </c:pt>
                <c:pt idx="13">
                  <c:v>0.70271062280015006</c:v>
                </c:pt>
                <c:pt idx="14">
                  <c:v>0.81535991622298154</c:v>
                </c:pt>
                <c:pt idx="15">
                  <c:v>0.93647172174806714</c:v>
                </c:pt>
                <c:pt idx="16">
                  <c:v>1.0660717620306766</c:v>
                </c:pt>
                <c:pt idx="17">
                  <c:v>1.2041876781266672</c:v>
                </c:pt>
                <c:pt idx="18">
                  <c:v>1.3508490596264247</c:v>
                </c:pt>
                <c:pt idx="19">
                  <c:v>1.5060874771510415</c:v>
                </c:pt>
                <c:pt idx="20">
                  <c:v>1.669936517296015</c:v>
                </c:pt>
                <c:pt idx="21">
                  <c:v>1.8424318201151444</c:v>
                </c:pt>
                <c:pt idx="22">
                  <c:v>2.0236111192451602</c:v>
                </c:pt>
                <c:pt idx="23">
                  <c:v>2.2135142847799538</c:v>
                </c:pt>
                <c:pt idx="24">
                  <c:v>2.412183369012185</c:v>
                </c:pt>
                <c:pt idx="25">
                  <c:v>2.619662655169527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78-4ADF-BF3E-138B61C9F895}"/>
            </c:ext>
          </c:extLst>
        </c:ser>
        <c:ser>
          <c:idx val="1"/>
          <c:order val="1"/>
          <c:tx>
            <c:strRef>
              <c:f>Blad1!$A$10</c:f>
              <c:strCache>
                <c:ptCount val="1"/>
                <c:pt idx="0">
                  <c:v>Z(y) conic=value above (mm)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Blad1!$B$8:$AA$8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Blad1!$B$10:$AA$10</c:f>
              <c:numCache>
                <c:formatCode>General</c:formatCode>
                <c:ptCount val="26"/>
                <c:pt idx="0">
                  <c:v>0</c:v>
                </c:pt>
                <c:pt idx="1">
                  <c:v>4.1459369817578775E-3</c:v>
                </c:pt>
                <c:pt idx="2">
                  <c:v>1.658374792703151E-2</c:v>
                </c:pt>
                <c:pt idx="3">
                  <c:v>3.7313432835820899E-2</c:v>
                </c:pt>
                <c:pt idx="4">
                  <c:v>6.633499170812604E-2</c:v>
                </c:pt>
                <c:pt idx="5">
                  <c:v>0.10364842454394693</c:v>
                </c:pt>
                <c:pt idx="6">
                  <c:v>0.1492537313432836</c:v>
                </c:pt>
                <c:pt idx="7">
                  <c:v>0.20315091210613601</c:v>
                </c:pt>
                <c:pt idx="8">
                  <c:v>0.26533996683250416</c:v>
                </c:pt>
                <c:pt idx="9">
                  <c:v>0.33582089552238809</c:v>
                </c:pt>
                <c:pt idx="10">
                  <c:v>0.41459369817578773</c:v>
                </c:pt>
                <c:pt idx="11">
                  <c:v>0.50165837479270314</c:v>
                </c:pt>
                <c:pt idx="12">
                  <c:v>0.59701492537313439</c:v>
                </c:pt>
                <c:pt idx="13">
                  <c:v>0.70066334991708135</c:v>
                </c:pt>
                <c:pt idx="14">
                  <c:v>0.81260364842454402</c:v>
                </c:pt>
                <c:pt idx="15">
                  <c:v>0.93283582089552242</c:v>
                </c:pt>
                <c:pt idx="16">
                  <c:v>1.0613598673300166</c:v>
                </c:pt>
                <c:pt idx="17">
                  <c:v>1.1981757877280266</c:v>
                </c:pt>
                <c:pt idx="18">
                  <c:v>1.3432835820895523</c:v>
                </c:pt>
                <c:pt idx="19">
                  <c:v>1.4966832504145937</c:v>
                </c:pt>
                <c:pt idx="20">
                  <c:v>1.6583747927031509</c:v>
                </c:pt>
                <c:pt idx="21">
                  <c:v>1.8283582089552239</c:v>
                </c:pt>
                <c:pt idx="22">
                  <c:v>2.0066334991708126</c:v>
                </c:pt>
                <c:pt idx="23">
                  <c:v>2.1932006633499173</c:v>
                </c:pt>
                <c:pt idx="24">
                  <c:v>2.3880597014925375</c:v>
                </c:pt>
                <c:pt idx="25">
                  <c:v>2.5912106135986734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78-4ADF-BF3E-138B61C9F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8256320"/>
        <c:axId val="1428256736"/>
      </c:lineChart>
      <c:catAx>
        <c:axId val="142825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Radial distance (mm)</a:t>
                </a:r>
              </a:p>
            </c:rich>
          </c:tx>
          <c:layout>
            <c:manualLayout>
              <c:xMode val="edge"/>
              <c:yMode val="edge"/>
              <c:x val="0.36556822397200345"/>
              <c:y val="0.89054928700922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28256736"/>
        <c:crosses val="autoZero"/>
        <c:auto val="1"/>
        <c:lblAlgn val="ctr"/>
        <c:lblOffset val="100"/>
        <c:noMultiLvlLbl val="0"/>
      </c:catAx>
      <c:valAx>
        <c:axId val="142825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Surface Sag (mm)</a:t>
                </a:r>
              </a:p>
            </c:rich>
          </c:tx>
          <c:layout>
            <c:manualLayout>
              <c:xMode val="edge"/>
              <c:yMode val="edge"/>
              <c:x val="8.8888888888888889E-3"/>
              <c:y val="0.212244770950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28256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</c:legendEntry>
      <c:layout>
        <c:manualLayout>
          <c:xMode val="edge"/>
          <c:yMode val="edge"/>
          <c:x val="0.13823384076990375"/>
          <c:y val="0.15185056066464975"/>
          <c:w val="0.51731009623797031"/>
          <c:h val="0.156378620611354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Surface sag as a function of radial distance in mm</a:t>
            </a:r>
            <a:endParaRPr lang="en-NL" sz="16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9.0759181340625592E-2"/>
          <c:y val="9.9708812260536392E-2"/>
          <c:w val="0.888954975593096"/>
          <c:h val="0.7713306181554892"/>
        </c:manualLayout>
      </c:layout>
      <c:lineChart>
        <c:grouping val="standard"/>
        <c:varyColors val="0"/>
        <c:ser>
          <c:idx val="0"/>
          <c:order val="0"/>
          <c:tx>
            <c:strRef>
              <c:f>Blad1!$A$41</c:f>
              <c:strCache>
                <c:ptCount val="1"/>
                <c:pt idx="0">
                  <c:v>Z(y) conic=0 (mm)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Blad1!$B$40:$R$40</c:f>
              <c:numCache>
                <c:formatCode>General</c:formatCode>
                <c:ptCount val="1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</c:numCache>
            </c:numRef>
          </c:cat>
          <c:val>
            <c:numRef>
              <c:f>Blad1!$B$41:$R$41</c:f>
              <c:numCache>
                <c:formatCode>General</c:formatCode>
                <c:ptCount val="17"/>
                <c:pt idx="0">
                  <c:v>0</c:v>
                </c:pt>
                <c:pt idx="1">
                  <c:v>3.0034721389342787E-3</c:v>
                </c:pt>
                <c:pt idx="2">
                  <c:v>1.2015189389428927E-2</c:v>
                </c:pt>
                <c:pt idx="3">
                  <c:v>2.7039057071207354E-2</c:v>
                </c:pt>
                <c:pt idx="4">
                  <c:v>4.8081593460231567E-2</c:v>
                </c:pt>
                <c:pt idx="5">
                  <c:v>7.5151943953387479E-2</c:v>
                </c:pt>
                <c:pt idx="6">
                  <c:v>0.10826190099961618</c:v>
                </c:pt>
                <c:pt idx="7">
                  <c:v>0.1474259298991667</c:v>
                </c:pt>
                <c:pt idx="8">
                  <c:v>0.19266120060329051</c:v>
                </c:pt>
                <c:pt idx="9">
                  <c:v>0.24398762567857121</c:v>
                </c:pt>
                <c:pt idx="10">
                  <c:v>0.30142790463349034</c:v>
                </c:pt>
                <c:pt idx="11">
                  <c:v>0.36500757484010882</c:v>
                </c:pt>
                <c:pt idx="12">
                  <c:v>0.43475506932124608</c:v>
                </c:pt>
                <c:pt idx="13">
                  <c:v>0.51070178171366543</c:v>
                </c:pt>
                <c:pt idx="14">
                  <c:v>0.59288213876095353</c:v>
                </c:pt>
                <c:pt idx="15">
                  <c:v>0.68133368073649614</c:v>
                </c:pt>
                <c:pt idx="16">
                  <c:v>0.77609715024774972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5D-4F76-947F-F7C695326482}"/>
            </c:ext>
          </c:extLst>
        </c:ser>
        <c:ser>
          <c:idx val="1"/>
          <c:order val="1"/>
          <c:tx>
            <c:strRef>
              <c:f>Blad1!$A$42</c:f>
              <c:strCache>
                <c:ptCount val="1"/>
                <c:pt idx="0">
                  <c:v>Z(y) conic=value above (mm)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Blad1!$B$40:$R$40</c:f>
              <c:numCache>
                <c:formatCode>General</c:formatCode>
                <c:ptCount val="1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</c:numCache>
            </c:numRef>
          </c:cat>
          <c:val>
            <c:numRef>
              <c:f>Blad1!$B$42:$R$42</c:f>
              <c:numCache>
                <c:formatCode>General</c:formatCode>
                <c:ptCount val="17"/>
                <c:pt idx="0">
                  <c:v>0</c:v>
                </c:pt>
                <c:pt idx="1">
                  <c:v>3.0031893221380539E-3</c:v>
                </c:pt>
                <c:pt idx="2">
                  <c:v>1.2010664917401123E-2</c:v>
                </c:pt>
                <c:pt idx="3">
                  <c:v>2.7016156954518124E-2</c:v>
                </c:pt>
                <c:pt idx="4">
                  <c:v>4.8009239929589463E-2</c:v>
                </c:pt>
                <c:pt idx="5">
                  <c:v>7.4975368782583193E-2</c:v>
                </c:pt>
                <c:pt idx="6">
                  <c:v>0.10789592905184292</c:v>
                </c:pt>
                <c:pt idx="7">
                  <c:v>0.14674830066513161</c:v>
                </c:pt>
                <c:pt idx="8">
                  <c:v>0.19150593486100378</c:v>
                </c:pt>
                <c:pt idx="9">
                  <c:v>0.2421384436367397</c:v>
                </c:pt>
                <c:pt idx="10">
                  <c:v>0.29861170102994811</c:v>
                </c:pt>
                <c:pt idx="11">
                  <c:v>0.36088795546132557</c:v>
                </c:pt>
                <c:pt idx="12">
                  <c:v>0.42892595229683406</c:v>
                </c:pt>
                <c:pt idx="13">
                  <c:v>0.50268106572937354</c:v>
                </c:pt>
                <c:pt idx="14">
                  <c:v>0.582105439033337</c:v>
                </c:pt>
                <c:pt idx="15">
                  <c:v>0.66714813221045011</c:v>
                </c:pt>
                <c:pt idx="16">
                  <c:v>0.75775527602203097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5D-4F76-947F-F7C695326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0384096"/>
        <c:axId val="1430380768"/>
      </c:lineChart>
      <c:catAx>
        <c:axId val="143038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Radial distance (mm)</a:t>
                </a:r>
                <a:endParaRPr lang="en-NL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30380768"/>
        <c:crosses val="autoZero"/>
        <c:auto val="1"/>
        <c:lblAlgn val="ctr"/>
        <c:lblOffset val="100"/>
        <c:noMultiLvlLbl val="0"/>
      </c:catAx>
      <c:valAx>
        <c:axId val="143038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Surface Sag (mm)</a:t>
                </a:r>
                <a:endParaRPr lang="en-NL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3038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6490985295942868E-2"/>
          <c:y val="0.12688674936514607"/>
          <c:w val="0.6284035356111467"/>
          <c:h val="6.55981468433221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0" i="0" baseline="0">
                <a:effectLst/>
              </a:rPr>
              <a:t>Material to remove starting from BFS for R3 </a:t>
            </a:r>
            <a:endParaRPr lang="en-NL" sz="1600">
              <a:effectLst/>
            </a:endParaRPr>
          </a:p>
        </c:rich>
      </c:tx>
      <c:layout>
        <c:manualLayout>
          <c:xMode val="edge"/>
          <c:yMode val="edge"/>
          <c:x val="0.24415468931174777"/>
          <c:y val="1.4781966001478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9.8237949933886834E-2"/>
          <c:y val="0.10711301805837145"/>
          <c:w val="0.84167630675966676"/>
          <c:h val="0.73239240882029433"/>
        </c:manualLayout>
      </c:layout>
      <c:lineChart>
        <c:grouping val="standard"/>
        <c:varyColors val="0"/>
        <c:ser>
          <c:idx val="0"/>
          <c:order val="0"/>
          <c:tx>
            <c:strRef>
              <c:f>Blad1!$A$47</c:f>
              <c:strCache>
                <c:ptCount val="1"/>
                <c:pt idx="0">
                  <c:v>Amount to remove (um)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Blad1!$B$40:$R$40</c:f>
              <c:numCache>
                <c:formatCode>General</c:formatCode>
                <c:ptCount val="17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</c:numCache>
            </c:numRef>
          </c:cat>
          <c:val>
            <c:numRef>
              <c:f>Blad1!$B$47:$R$47</c:f>
              <c:numCache>
                <c:formatCode>General</c:formatCode>
                <c:ptCount val="17"/>
                <c:pt idx="0">
                  <c:v>4.4333688346274709</c:v>
                </c:pt>
                <c:pt idx="1">
                  <c:v>4.3638641699133691</c:v>
                </c:pt>
                <c:pt idx="2">
                  <c:v>4.1586547802005125</c:v>
                </c:pt>
                <c:pt idx="3">
                  <c:v>3.8276497025215912</c:v>
                </c:pt>
                <c:pt idx="4">
                  <c:v>3.3873481488979822</c:v>
                </c:pt>
                <c:pt idx="5">
                  <c:v>2.860815980067779</c:v>
                </c:pt>
                <c:pt idx="6">
                  <c:v>2.2776532625633501</c:v>
                </c:pt>
                <c:pt idx="7">
                  <c:v>1.6739533967781437</c:v>
                </c:pt>
                <c:pt idx="8">
                  <c:v>1.092254434301942</c:v>
                </c:pt>
                <c:pt idx="9">
                  <c:v>0.58148332726049001</c:v>
                </c:pt>
                <c:pt idx="10">
                  <c:v>0.19689396966043832</c:v>
                </c:pt>
                <c:pt idx="11">
                  <c:v>0</c:v>
                </c:pt>
                <c:pt idx="12">
                  <c:v>5.8503435067081069E-2</c:v>
                </c:pt>
                <c:pt idx="13">
                  <c:v>0.44622029656604617</c:v>
                </c:pt>
                <c:pt idx="14">
                  <c:v>1.2430044748922835</c:v>
                </c:pt>
                <c:pt idx="15">
                  <c:v>2.5346711481680213</c:v>
                </c:pt>
                <c:pt idx="16">
                  <c:v>4.4129211399884234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51-41CC-9F1D-EFBA502BC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0451568"/>
        <c:axId val="1430452400"/>
      </c:lineChart>
      <c:catAx>
        <c:axId val="143045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Radial distance from the optical axis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30452400"/>
        <c:crosses val="autoZero"/>
        <c:auto val="1"/>
        <c:lblAlgn val="ctr"/>
        <c:lblOffset val="100"/>
        <c:noMultiLvlLbl val="0"/>
      </c:catAx>
      <c:valAx>
        <c:axId val="143045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Material</a:t>
                </a:r>
                <a:r>
                  <a:rPr lang="en-US" sz="1600" baseline="0"/>
                  <a:t> thickness to remove (um)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3045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400050</xdr:colOff>
      <xdr:row>14</xdr:row>
      <xdr:rowOff>38100</xdr:rowOff>
    </xdr:from>
    <xdr:to>
      <xdr:col>25</xdr:col>
      <xdr:colOff>361950</xdr:colOff>
      <xdr:row>33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CCBB38F-4682-473F-9B03-28AA4B489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123825</xdr:colOff>
      <xdr:row>14</xdr:row>
      <xdr:rowOff>47624</xdr:rowOff>
    </xdr:from>
    <xdr:to>
      <xdr:col>12</xdr:col>
      <xdr:colOff>314325</xdr:colOff>
      <xdr:row>33</xdr:row>
      <xdr:rowOff>171449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A69A42F-B3D5-41AE-B043-1DAD941F85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47</xdr:row>
      <xdr:rowOff>152400</xdr:rowOff>
    </xdr:from>
    <xdr:to>
      <xdr:col>12</xdr:col>
      <xdr:colOff>9526</xdr:colOff>
      <xdr:row>69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3B5F175-C090-4D1A-9A23-0B683BE557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466726</xdr:colOff>
      <xdr:row>47</xdr:row>
      <xdr:rowOff>142875</xdr:rowOff>
    </xdr:from>
    <xdr:to>
      <xdr:col>23</xdr:col>
      <xdr:colOff>371476</xdr:colOff>
      <xdr:row>70</xdr:row>
      <xdr:rowOff>38100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09B166C-F922-48AA-B6AB-460CFE80E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7"/>
  <sheetViews>
    <sheetView tabSelected="1" zoomScaleNormal="100" workbookViewId="0">
      <selection activeCell="K14" sqref="K14"/>
    </sheetView>
  </sheetViews>
  <sheetFormatPr defaultRowHeight="15" x14ac:dyDescent="0.25"/>
  <cols>
    <col min="1" max="1" width="30.28515625" customWidth="1"/>
    <col min="2" max="2" width="10" customWidth="1"/>
    <col min="3" max="27" width="9.42578125" customWidth="1"/>
  </cols>
  <sheetData>
    <row r="1" spans="1:28" ht="18.75" x14ac:dyDescent="0.3">
      <c r="A1" s="2" t="s">
        <v>5</v>
      </c>
      <c r="D1" s="7" t="s">
        <v>15</v>
      </c>
      <c r="E1" s="7"/>
      <c r="F1" s="7"/>
      <c r="G1" s="7"/>
      <c r="H1" s="7"/>
      <c r="I1" s="7"/>
      <c r="J1" s="7"/>
      <c r="K1" s="7" t="s">
        <v>14</v>
      </c>
    </row>
    <row r="3" spans="1:28" ht="19.5" thickBot="1" x14ac:dyDescent="0.35">
      <c r="A3" s="2" t="s">
        <v>12</v>
      </c>
    </row>
    <row r="4" spans="1:28" x14ac:dyDescent="0.25">
      <c r="A4" s="1" t="s">
        <v>16</v>
      </c>
      <c r="B4" s="3">
        <v>120.6</v>
      </c>
      <c r="C4" s="6">
        <f>B4</f>
        <v>120.6</v>
      </c>
      <c r="D4" s="6">
        <f t="shared" ref="D4:Q6" si="0">C4</f>
        <v>120.6</v>
      </c>
      <c r="E4" s="6">
        <f t="shared" si="0"/>
        <v>120.6</v>
      </c>
      <c r="F4" s="6">
        <f t="shared" si="0"/>
        <v>120.6</v>
      </c>
      <c r="G4" s="6">
        <f t="shared" si="0"/>
        <v>120.6</v>
      </c>
      <c r="H4" s="6">
        <f t="shared" si="0"/>
        <v>120.6</v>
      </c>
      <c r="I4" s="6">
        <f t="shared" si="0"/>
        <v>120.6</v>
      </c>
      <c r="J4" s="6">
        <f t="shared" si="0"/>
        <v>120.6</v>
      </c>
      <c r="K4" s="6">
        <f t="shared" si="0"/>
        <v>120.6</v>
      </c>
      <c r="L4" s="6">
        <f t="shared" si="0"/>
        <v>120.6</v>
      </c>
      <c r="M4" s="6">
        <f t="shared" si="0"/>
        <v>120.6</v>
      </c>
      <c r="N4" s="6">
        <f t="shared" si="0"/>
        <v>120.6</v>
      </c>
      <c r="O4" s="6">
        <f t="shared" si="0"/>
        <v>120.6</v>
      </c>
      <c r="P4" s="6">
        <f t="shared" si="0"/>
        <v>120.6</v>
      </c>
      <c r="Q4" s="6">
        <f t="shared" si="0"/>
        <v>120.6</v>
      </c>
      <c r="R4" s="6">
        <f t="shared" ref="R4:R6" si="1">Q4</f>
        <v>120.6</v>
      </c>
      <c r="S4" s="6">
        <f t="shared" ref="S4:S6" si="2">R4</f>
        <v>120.6</v>
      </c>
      <c r="T4" s="6">
        <f t="shared" ref="T4:T6" si="3">S4</f>
        <v>120.6</v>
      </c>
      <c r="U4" s="6">
        <f t="shared" ref="U4:U6" si="4">T4</f>
        <v>120.6</v>
      </c>
      <c r="V4" s="6">
        <f t="shared" ref="V4:V6" si="5">U4</f>
        <v>120.6</v>
      </c>
      <c r="W4" s="6">
        <f t="shared" ref="W4:W6" si="6">V4</f>
        <v>120.6</v>
      </c>
      <c r="X4" s="6">
        <f t="shared" ref="X4:X6" si="7">W4</f>
        <v>120.6</v>
      </c>
      <c r="Y4" s="6">
        <f t="shared" ref="Y4:Y6" si="8">X4</f>
        <v>120.6</v>
      </c>
      <c r="Z4" s="6">
        <f t="shared" ref="Z4:AA6" si="9">Y4</f>
        <v>120.6</v>
      </c>
      <c r="AA4" s="6">
        <f t="shared" si="9"/>
        <v>120.6</v>
      </c>
    </row>
    <row r="5" spans="1:28" x14ac:dyDescent="0.25">
      <c r="A5" s="1" t="s">
        <v>3</v>
      </c>
      <c r="B5" s="4">
        <v>-1</v>
      </c>
      <c r="C5" s="6">
        <f>B5</f>
        <v>-1</v>
      </c>
      <c r="D5" s="6">
        <f t="shared" ref="D5:Q5" si="10">C5</f>
        <v>-1</v>
      </c>
      <c r="E5" s="6">
        <f t="shared" si="10"/>
        <v>-1</v>
      </c>
      <c r="F5" s="6">
        <f t="shared" si="10"/>
        <v>-1</v>
      </c>
      <c r="G5" s="6">
        <f t="shared" si="10"/>
        <v>-1</v>
      </c>
      <c r="H5" s="6">
        <f t="shared" si="10"/>
        <v>-1</v>
      </c>
      <c r="I5" s="6">
        <f t="shared" si="10"/>
        <v>-1</v>
      </c>
      <c r="J5" s="6">
        <f t="shared" si="10"/>
        <v>-1</v>
      </c>
      <c r="K5" s="6">
        <f t="shared" si="10"/>
        <v>-1</v>
      </c>
      <c r="L5" s="6">
        <f t="shared" si="10"/>
        <v>-1</v>
      </c>
      <c r="M5" s="6">
        <f t="shared" si="10"/>
        <v>-1</v>
      </c>
      <c r="N5" s="6">
        <f t="shared" si="10"/>
        <v>-1</v>
      </c>
      <c r="O5" s="6">
        <f t="shared" si="10"/>
        <v>-1</v>
      </c>
      <c r="P5" s="6">
        <f t="shared" si="10"/>
        <v>-1</v>
      </c>
      <c r="Q5" s="6">
        <f t="shared" si="10"/>
        <v>-1</v>
      </c>
      <c r="R5" s="6">
        <f t="shared" ref="R5:AA5" si="11">Q5</f>
        <v>-1</v>
      </c>
      <c r="S5" s="6">
        <f t="shared" si="11"/>
        <v>-1</v>
      </c>
      <c r="T5" s="6">
        <f t="shared" si="11"/>
        <v>-1</v>
      </c>
      <c r="U5" s="6">
        <f t="shared" si="11"/>
        <v>-1</v>
      </c>
      <c r="V5" s="6">
        <f t="shared" si="11"/>
        <v>-1</v>
      </c>
      <c r="W5" s="6">
        <f t="shared" si="11"/>
        <v>-1</v>
      </c>
      <c r="X5" s="6">
        <f t="shared" si="11"/>
        <v>-1</v>
      </c>
      <c r="Y5" s="6">
        <f t="shared" si="11"/>
        <v>-1</v>
      </c>
      <c r="Z5" s="6">
        <f t="shared" si="11"/>
        <v>-1</v>
      </c>
      <c r="AA5" s="6">
        <f t="shared" si="11"/>
        <v>-1</v>
      </c>
    </row>
    <row r="6" spans="1:28" ht="15.75" thickBot="1" x14ac:dyDescent="0.3">
      <c r="A6" s="1" t="s">
        <v>0</v>
      </c>
      <c r="B6" s="5">
        <v>121.9</v>
      </c>
      <c r="C6" s="6">
        <f>B6</f>
        <v>121.9</v>
      </c>
      <c r="D6" s="6">
        <f t="shared" si="0"/>
        <v>121.9</v>
      </c>
      <c r="E6" s="6">
        <f t="shared" si="0"/>
        <v>121.9</v>
      </c>
      <c r="F6" s="6">
        <f t="shared" si="0"/>
        <v>121.9</v>
      </c>
      <c r="G6" s="6">
        <f t="shared" si="0"/>
        <v>121.9</v>
      </c>
      <c r="H6" s="6">
        <f t="shared" si="0"/>
        <v>121.9</v>
      </c>
      <c r="I6" s="6">
        <f t="shared" si="0"/>
        <v>121.9</v>
      </c>
      <c r="J6" s="6">
        <f t="shared" si="0"/>
        <v>121.9</v>
      </c>
      <c r="K6" s="6">
        <f t="shared" si="0"/>
        <v>121.9</v>
      </c>
      <c r="L6" s="6">
        <f t="shared" si="0"/>
        <v>121.9</v>
      </c>
      <c r="M6" s="6">
        <f t="shared" si="0"/>
        <v>121.9</v>
      </c>
      <c r="N6" s="6">
        <f t="shared" si="0"/>
        <v>121.9</v>
      </c>
      <c r="O6" s="6">
        <f t="shared" si="0"/>
        <v>121.9</v>
      </c>
      <c r="P6" s="6">
        <f t="shared" si="0"/>
        <v>121.9</v>
      </c>
      <c r="Q6" s="6">
        <f t="shared" si="0"/>
        <v>121.9</v>
      </c>
      <c r="R6" s="6">
        <f t="shared" si="1"/>
        <v>121.9</v>
      </c>
      <c r="S6" s="6">
        <f t="shared" si="2"/>
        <v>121.9</v>
      </c>
      <c r="T6" s="6">
        <f t="shared" si="3"/>
        <v>121.9</v>
      </c>
      <c r="U6" s="6">
        <f t="shared" si="4"/>
        <v>121.9</v>
      </c>
      <c r="V6" s="6">
        <f t="shared" si="5"/>
        <v>121.9</v>
      </c>
      <c r="W6" s="6">
        <f t="shared" si="6"/>
        <v>121.9</v>
      </c>
      <c r="X6" s="6">
        <f t="shared" si="7"/>
        <v>121.9</v>
      </c>
      <c r="Y6" s="6">
        <f t="shared" si="8"/>
        <v>121.9</v>
      </c>
      <c r="Z6" s="6">
        <f t="shared" si="9"/>
        <v>121.9</v>
      </c>
      <c r="AA6" s="6">
        <f t="shared" si="9"/>
        <v>121.9</v>
      </c>
    </row>
    <row r="8" spans="1:28" x14ac:dyDescent="0.25">
      <c r="A8" t="s">
        <v>6</v>
      </c>
      <c r="B8">
        <v>0</v>
      </c>
      <c r="C8">
        <v>1</v>
      </c>
      <c r="D8">
        <v>2</v>
      </c>
      <c r="E8">
        <v>3</v>
      </c>
      <c r="F8">
        <v>4</v>
      </c>
      <c r="G8">
        <f>F8+1</f>
        <v>5</v>
      </c>
      <c r="H8">
        <f t="shared" ref="H8:Q8" si="12">G8+1</f>
        <v>6</v>
      </c>
      <c r="I8">
        <f t="shared" si="12"/>
        <v>7</v>
      </c>
      <c r="J8">
        <f t="shared" si="12"/>
        <v>8</v>
      </c>
      <c r="K8">
        <f t="shared" si="12"/>
        <v>9</v>
      </c>
      <c r="L8">
        <f t="shared" si="12"/>
        <v>10</v>
      </c>
      <c r="M8">
        <f t="shared" si="12"/>
        <v>11</v>
      </c>
      <c r="N8">
        <f>M8+1</f>
        <v>12</v>
      </c>
      <c r="O8">
        <f t="shared" si="12"/>
        <v>13</v>
      </c>
      <c r="P8">
        <f t="shared" si="12"/>
        <v>14</v>
      </c>
      <c r="Q8">
        <f t="shared" si="12"/>
        <v>15</v>
      </c>
      <c r="R8">
        <f t="shared" ref="R8:Y8" si="13">Q8+1</f>
        <v>16</v>
      </c>
      <c r="S8">
        <f t="shared" si="13"/>
        <v>17</v>
      </c>
      <c r="T8">
        <f t="shared" si="13"/>
        <v>18</v>
      </c>
      <c r="U8">
        <f t="shared" si="13"/>
        <v>19</v>
      </c>
      <c r="V8">
        <f t="shared" si="13"/>
        <v>20</v>
      </c>
      <c r="W8">
        <f t="shared" si="13"/>
        <v>21</v>
      </c>
      <c r="X8">
        <f t="shared" si="13"/>
        <v>22</v>
      </c>
      <c r="Y8">
        <f t="shared" si="13"/>
        <v>23</v>
      </c>
      <c r="Z8">
        <f t="shared" ref="Z8:AA8" si="14">Y8+1</f>
        <v>24</v>
      </c>
      <c r="AA8">
        <f t="shared" si="14"/>
        <v>25</v>
      </c>
    </row>
    <row r="9" spans="1:28" x14ac:dyDescent="0.25">
      <c r="A9" t="s">
        <v>9</v>
      </c>
      <c r="B9">
        <f>B8^2/(B4*(1+SQRT(1-(B8^2/B4^2))))</f>
        <v>0</v>
      </c>
      <c r="C9">
        <f t="shared" ref="C9:Q9" si="15">C8^2/(C4*(1+SQRT(1-(C8^2/C4^2))))</f>
        <v>4.1460082478623197E-3</v>
      </c>
      <c r="D9">
        <f t="shared" si="15"/>
        <v>1.6584888302321729E-2</v>
      </c>
      <c r="E9">
        <f t="shared" si="15"/>
        <v>3.7319206978480533E-2</v>
      </c>
      <c r="F9">
        <f t="shared" si="15"/>
        <v>6.6353245245251158E-2</v>
      </c>
      <c r="G9">
        <f t="shared" si="15"/>
        <v>0.10369300264841727</v>
      </c>
      <c r="H9">
        <f t="shared" si="15"/>
        <v>0.14934620351784905</v>
      </c>
      <c r="I9">
        <f t="shared" si="15"/>
        <v>0.20332230497388015</v>
      </c>
      <c r="J9">
        <f t="shared" si="15"/>
        <v>0.26563250675225325</v>
      </c>
      <c r="K9">
        <f t="shared" si="15"/>
        <v>0.33628976287152651</v>
      </c>
      <c r="L9">
        <f t="shared" si="15"/>
        <v>0.41530879517142094</v>
      </c>
      <c r="M9">
        <f t="shared" si="15"/>
        <v>0.50270610875530641</v>
      </c>
      <c r="N9">
        <f t="shared" si="15"/>
        <v>0.59850000937488279</v>
      </c>
      <c r="O9">
        <f t="shared" si="15"/>
        <v>0.70271062280015006</v>
      </c>
      <c r="P9">
        <f t="shared" si="15"/>
        <v>0.81535991622298154</v>
      </c>
      <c r="Q9">
        <f t="shared" si="15"/>
        <v>0.93647172174806714</v>
      </c>
      <c r="R9">
        <f t="shared" ref="R9" si="16">R8^2/(R4*(1+SQRT(1-(R8^2/R4^2))))</f>
        <v>1.0660717620306766</v>
      </c>
      <c r="S9">
        <f t="shared" ref="S9" si="17">S8^2/(S4*(1+SQRT(1-(S8^2/S4^2))))</f>
        <v>1.2041876781266672</v>
      </c>
      <c r="T9">
        <f t="shared" ref="T9" si="18">T8^2/(T4*(1+SQRT(1-(T8^2/T4^2))))</f>
        <v>1.3508490596264247</v>
      </c>
      <c r="U9">
        <f t="shared" ref="U9" si="19">U8^2/(U4*(1+SQRT(1-(U8^2/U4^2))))</f>
        <v>1.5060874771510415</v>
      </c>
      <c r="V9">
        <f t="shared" ref="V9" si="20">V8^2/(V4*(1+SQRT(1-(V8^2/V4^2))))</f>
        <v>1.669936517296015</v>
      </c>
      <c r="W9">
        <f t="shared" ref="W9" si="21">W8^2/(W4*(1+SQRT(1-(W8^2/W4^2))))</f>
        <v>1.8424318201151444</v>
      </c>
      <c r="X9">
        <f t="shared" ref="X9" si="22">X8^2/(X4*(1+SQRT(1-(X8^2/X4^2))))</f>
        <v>2.0236111192451602</v>
      </c>
      <c r="Y9">
        <f t="shared" ref="Y9" si="23">Y8^2/(Y4*(1+SQRT(1-(Y8^2/Y4^2))))</f>
        <v>2.2135142847799538</v>
      </c>
      <c r="Z9">
        <f t="shared" ref="Z9:AA9" si="24">Z8^2/(Z4*(1+SQRT(1-(Z8^2/Z4^2))))</f>
        <v>2.412183369012185</v>
      </c>
      <c r="AA9">
        <f t="shared" si="24"/>
        <v>2.619662655169527</v>
      </c>
    </row>
    <row r="10" spans="1:28" x14ac:dyDescent="0.25">
      <c r="A10" t="s">
        <v>7</v>
      </c>
      <c r="B10">
        <f t="shared" ref="B10:AA10" si="25">B8^2/(B4*(1+SQRT(1-(1+B5)*(B8^2/B4^2))))</f>
        <v>0</v>
      </c>
      <c r="C10">
        <f t="shared" si="25"/>
        <v>4.1459369817578775E-3</v>
      </c>
      <c r="D10">
        <f t="shared" si="25"/>
        <v>1.658374792703151E-2</v>
      </c>
      <c r="E10">
        <f t="shared" si="25"/>
        <v>3.7313432835820899E-2</v>
      </c>
      <c r="F10">
        <f t="shared" si="25"/>
        <v>6.633499170812604E-2</v>
      </c>
      <c r="G10">
        <f t="shared" si="25"/>
        <v>0.10364842454394693</v>
      </c>
      <c r="H10">
        <f t="shared" si="25"/>
        <v>0.1492537313432836</v>
      </c>
      <c r="I10">
        <f t="shared" si="25"/>
        <v>0.20315091210613601</v>
      </c>
      <c r="J10">
        <f t="shared" si="25"/>
        <v>0.26533996683250416</v>
      </c>
      <c r="K10">
        <f t="shared" si="25"/>
        <v>0.33582089552238809</v>
      </c>
      <c r="L10">
        <f t="shared" si="25"/>
        <v>0.41459369817578773</v>
      </c>
      <c r="M10">
        <f t="shared" si="25"/>
        <v>0.50165837479270314</v>
      </c>
      <c r="N10">
        <f t="shared" si="25"/>
        <v>0.59701492537313439</v>
      </c>
      <c r="O10">
        <f t="shared" si="25"/>
        <v>0.70066334991708135</v>
      </c>
      <c r="P10">
        <f t="shared" si="25"/>
        <v>0.81260364842454402</v>
      </c>
      <c r="Q10">
        <f t="shared" si="25"/>
        <v>0.93283582089552242</v>
      </c>
      <c r="R10">
        <f t="shared" si="25"/>
        <v>1.0613598673300166</v>
      </c>
      <c r="S10">
        <f t="shared" si="25"/>
        <v>1.1981757877280266</v>
      </c>
      <c r="T10">
        <f t="shared" si="25"/>
        <v>1.3432835820895523</v>
      </c>
      <c r="U10">
        <f t="shared" si="25"/>
        <v>1.4966832504145937</v>
      </c>
      <c r="V10">
        <f t="shared" si="25"/>
        <v>1.6583747927031509</v>
      </c>
      <c r="W10">
        <f t="shared" si="25"/>
        <v>1.8283582089552239</v>
      </c>
      <c r="X10">
        <f t="shared" si="25"/>
        <v>2.0066334991708126</v>
      </c>
      <c r="Y10">
        <f t="shared" si="25"/>
        <v>2.1932006633499173</v>
      </c>
      <c r="Z10">
        <f t="shared" si="25"/>
        <v>2.3880597014925375</v>
      </c>
      <c r="AA10">
        <f t="shared" si="25"/>
        <v>2.5912106135986734</v>
      </c>
    </row>
    <row r="11" spans="1:28" x14ac:dyDescent="0.25">
      <c r="A11" t="s">
        <v>10</v>
      </c>
      <c r="B11">
        <f>1000*(B10-B9)</f>
        <v>0</v>
      </c>
      <c r="C11">
        <f t="shared" ref="C11:Q11" si="26">1000*(C10-C9)</f>
        <v>-7.1266104442226086E-5</v>
      </c>
      <c r="D11">
        <f t="shared" si="26"/>
        <v>-1.1403752902192088E-3</v>
      </c>
      <c r="E11">
        <f t="shared" si="26"/>
        <v>-5.7741426596341627E-3</v>
      </c>
      <c r="F11">
        <f t="shared" si="26"/>
        <v>-1.8253537125118013E-2</v>
      </c>
      <c r="G11">
        <f t="shared" si="26"/>
        <v>-4.4578104470338609E-2</v>
      </c>
      <c r="H11">
        <f t="shared" si="26"/>
        <v>-9.2472174565455534E-2</v>
      </c>
      <c r="I11">
        <f t="shared" si="26"/>
        <v>-0.17139286774414675</v>
      </c>
      <c r="J11">
        <f t="shared" si="26"/>
        <v>-0.29253991974909077</v>
      </c>
      <c r="K11">
        <f t="shared" si="26"/>
        <v>-0.46886734913842432</v>
      </c>
      <c r="L11">
        <f t="shared" si="26"/>
        <v>-0.71509699563321316</v>
      </c>
      <c r="M11">
        <f t="shared" si="26"/>
        <v>-1.04773396260327</v>
      </c>
      <c r="N11">
        <f t="shared" si="26"/>
        <v>-1.4850840017484046</v>
      </c>
      <c r="O11">
        <f t="shared" si="26"/>
        <v>-2.0472728830687181</v>
      </c>
      <c r="P11">
        <f t="shared" si="26"/>
        <v>-2.7562677984375172</v>
      </c>
      <c r="Q11">
        <f t="shared" si="26"/>
        <v>-3.6359008525447267</v>
      </c>
      <c r="R11">
        <f t="shared" ref="R11" si="27">1000*(R10-R9)</f>
        <v>-4.7118947006599132</v>
      </c>
      <c r="S11">
        <f t="shared" ref="S11" si="28">1000*(S10-S9)</f>
        <v>-6.0118903986405847</v>
      </c>
      <c r="T11">
        <f t="shared" ref="T11" si="29">1000*(T10-T9)</f>
        <v>-7.5654775368723115</v>
      </c>
      <c r="U11">
        <f t="shared" ref="U11" si="30">1000*(U10-U9)</f>
        <v>-9.4042267364478072</v>
      </c>
      <c r="V11">
        <f t="shared" ref="V11" si="31">1000*(V10-V9)</f>
        <v>-11.561724592864087</v>
      </c>
      <c r="W11">
        <f t="shared" ref="W11" si="32">1000*(W10-W9)</f>
        <v>-14.073611159920452</v>
      </c>
      <c r="X11">
        <f t="shared" ref="X11" si="33">1000*(X10-X9)</f>
        <v>-16.977620074347666</v>
      </c>
      <c r="Y11">
        <f t="shared" ref="Y11" si="34">1000*(Y10-Y9)</f>
        <v>-20.313621430036566</v>
      </c>
      <c r="Z11">
        <f t="shared" ref="Z11:AA11" si="35">1000*(Z10-Z9)</f>
        <v>-24.123667519647451</v>
      </c>
      <c r="AA11">
        <f t="shared" si="35"/>
        <v>-28.45204157085357</v>
      </c>
    </row>
    <row r="13" spans="1:28" x14ac:dyDescent="0.25">
      <c r="A13" t="s">
        <v>8</v>
      </c>
      <c r="B13">
        <f t="shared" ref="B13:AA13" si="36">B8^2/(B6*(1+SQRT(1-(B8^2/B6^2))))</f>
        <v>0</v>
      </c>
      <c r="C13">
        <f t="shared" si="36"/>
        <v>4.1017917337794396E-3</v>
      </c>
      <c r="D13">
        <f t="shared" si="36"/>
        <v>1.6407995169423626E-2</v>
      </c>
      <c r="E13">
        <f t="shared" si="36"/>
        <v>3.6921095846261229E-2</v>
      </c>
      <c r="F13">
        <f t="shared" si="36"/>
        <v>6.5645239119848653E-2</v>
      </c>
      <c r="G13">
        <f t="shared" si="36"/>
        <v>0.10258623435389218</v>
      </c>
      <c r="H13">
        <f t="shared" si="36"/>
        <v>0.14775156080278776</v>
      </c>
      <c r="I13">
        <f t="shared" si="36"/>
        <v>0.20115037519869799</v>
      </c>
      <c r="J13">
        <f t="shared" si="36"/>
        <v>0.26279352106116372</v>
      </c>
      <c r="K13">
        <f t="shared" si="36"/>
        <v>0.33269353975140403</v>
      </c>
      <c r="L13">
        <f t="shared" si="36"/>
        <v>0.41086468329770848</v>
      </c>
      <c r="M13">
        <f t="shared" si="36"/>
        <v>0.49732292902268949</v>
      </c>
      <c r="N13">
        <f t="shared" si="36"/>
        <v>0.59208599600766354</v>
      </c>
      <c r="O13">
        <f t="shared" si="36"/>
        <v>0.6951733634340781</v>
      </c>
      <c r="P13">
        <f t="shared" si="36"/>
        <v>0.80660629084673308</v>
      </c>
      <c r="Q13">
        <f t="shared" si="36"/>
        <v>0.92640784038857005</v>
      </c>
      <c r="R13">
        <f t="shared" si="36"/>
        <v>1.054602901062053</v>
      </c>
      <c r="S13">
        <f t="shared" si="36"/>
        <v>1.1912182150776571</v>
      </c>
      <c r="T13">
        <f t="shared" si="36"/>
        <v>1.3362824063557668</v>
      </c>
      <c r="U13">
        <f t="shared" si="36"/>
        <v>1.4898260112543478</v>
      </c>
      <c r="V13">
        <f t="shared" si="36"/>
        <v>1.6518815116011887</v>
      </c>
      <c r="W13">
        <f t="shared" si="36"/>
        <v>1.8224833701162853</v>
      </c>
      <c r="X13">
        <f t="shared" si="36"/>
        <v>2.0016680683171471</v>
      </c>
      <c r="Y13">
        <f t="shared" si="36"/>
        <v>2.1894741470074401</v>
      </c>
      <c r="Z13">
        <f t="shared" si="36"/>
        <v>2.3859422494575329</v>
      </c>
      <c r="AA13">
        <f t="shared" si="36"/>
        <v>2.5911151673941761</v>
      </c>
    </row>
    <row r="14" spans="1:28" x14ac:dyDescent="0.25">
      <c r="A14" t="s">
        <v>11</v>
      </c>
      <c r="B14">
        <f t="shared" ref="B14:AA14" si="37">1000*(B10-B13)</f>
        <v>0</v>
      </c>
      <c r="C14">
        <f t="shared" si="37"/>
        <v>4.4145247978437906E-2</v>
      </c>
      <c r="D14">
        <f t="shared" si="37"/>
        <v>0.17575275760788392</v>
      </c>
      <c r="E14">
        <f t="shared" si="37"/>
        <v>0.39233698955967039</v>
      </c>
      <c r="F14">
        <f t="shared" si="37"/>
        <v>0.68975258827738695</v>
      </c>
      <c r="G14">
        <f t="shared" si="37"/>
        <v>1.0621901900547543</v>
      </c>
      <c r="H14">
        <f t="shared" si="37"/>
        <v>1.5021705404958396</v>
      </c>
      <c r="I14">
        <f t="shared" si="37"/>
        <v>2.0005369074380108</v>
      </c>
      <c r="J14">
        <f t="shared" si="37"/>
        <v>2.5464457713404443</v>
      </c>
      <c r="K14">
        <f t="shared" si="37"/>
        <v>3.1273557709840527</v>
      </c>
      <c r="L14">
        <f t="shared" si="37"/>
        <v>3.7290148780792509</v>
      </c>
      <c r="M14">
        <f t="shared" si="37"/>
        <v>4.3354457700136573</v>
      </c>
      <c r="N14">
        <f t="shared" si="37"/>
        <v>4.9289293654708466</v>
      </c>
      <c r="O14">
        <f t="shared" si="37"/>
        <v>5.4899864830032508</v>
      </c>
      <c r="P14">
        <f t="shared" si="37"/>
        <v>5.9973575778109467</v>
      </c>
      <c r="Q14">
        <f t="shared" si="37"/>
        <v>6.4279805069523688</v>
      </c>
      <c r="R14">
        <f t="shared" si="37"/>
        <v>6.7569662679636266</v>
      </c>
      <c r="S14">
        <f t="shared" si="37"/>
        <v>6.9575726503694479</v>
      </c>
      <c r="T14">
        <f t="shared" si="37"/>
        <v>7.0011757337855585</v>
      </c>
      <c r="U14">
        <f t="shared" si="37"/>
        <v>6.8572391602459426</v>
      </c>
      <c r="V14">
        <f t="shared" si="37"/>
        <v>6.4932811019622338</v>
      </c>
      <c r="W14">
        <f t="shared" si="37"/>
        <v>5.8748388389386896</v>
      </c>
      <c r="X14">
        <f t="shared" si="37"/>
        <v>4.9654308536655201</v>
      </c>
      <c r="Y14">
        <f t="shared" si="37"/>
        <v>3.7265163424771153</v>
      </c>
      <c r="Z14">
        <f t="shared" si="37"/>
        <v>2.1174520350046855</v>
      </c>
      <c r="AA14">
        <f t="shared" si="37"/>
        <v>9.5446204497307008E-2</v>
      </c>
      <c r="AB14" t="s">
        <v>1</v>
      </c>
    </row>
    <row r="35" spans="1:18" ht="19.5" thickBot="1" x14ac:dyDescent="0.35">
      <c r="A35" s="2" t="s">
        <v>13</v>
      </c>
    </row>
    <row r="36" spans="1:18" x14ac:dyDescent="0.25">
      <c r="A36" s="1" t="s">
        <v>2</v>
      </c>
      <c r="B36" s="3">
        <v>41.62</v>
      </c>
      <c r="C36" s="6">
        <f>B36</f>
        <v>41.62</v>
      </c>
      <c r="D36" s="6">
        <f>B36</f>
        <v>41.62</v>
      </c>
      <c r="E36" s="6">
        <f t="shared" ref="E36:R36" si="38">C36</f>
        <v>41.62</v>
      </c>
      <c r="F36" s="6">
        <f t="shared" si="38"/>
        <v>41.62</v>
      </c>
      <c r="G36" s="6">
        <f t="shared" si="38"/>
        <v>41.62</v>
      </c>
      <c r="H36" s="6">
        <f t="shared" si="38"/>
        <v>41.62</v>
      </c>
      <c r="I36" s="6">
        <f t="shared" si="38"/>
        <v>41.62</v>
      </c>
      <c r="J36" s="6">
        <f t="shared" si="38"/>
        <v>41.62</v>
      </c>
      <c r="K36" s="6">
        <f t="shared" si="38"/>
        <v>41.62</v>
      </c>
      <c r="L36" s="6">
        <f t="shared" si="38"/>
        <v>41.62</v>
      </c>
      <c r="M36" s="6">
        <f t="shared" si="38"/>
        <v>41.62</v>
      </c>
      <c r="N36" s="6">
        <f t="shared" si="38"/>
        <v>41.62</v>
      </c>
      <c r="O36" s="6">
        <f t="shared" si="38"/>
        <v>41.62</v>
      </c>
      <c r="P36" s="6">
        <f t="shared" si="38"/>
        <v>41.62</v>
      </c>
      <c r="Q36" s="6">
        <f t="shared" si="38"/>
        <v>41.62</v>
      </c>
      <c r="R36" s="6">
        <f t="shared" si="38"/>
        <v>41.62</v>
      </c>
    </row>
    <row r="37" spans="1:18" x14ac:dyDescent="0.25">
      <c r="A37" s="1" t="s">
        <v>3</v>
      </c>
      <c r="B37" s="4">
        <v>-2.61</v>
      </c>
      <c r="C37" s="6">
        <f>B37</f>
        <v>-2.61</v>
      </c>
      <c r="D37" s="6">
        <f>B37</f>
        <v>-2.61</v>
      </c>
      <c r="E37" s="6">
        <f t="shared" ref="E37:R37" si="39">C37</f>
        <v>-2.61</v>
      </c>
      <c r="F37" s="6">
        <f t="shared" si="39"/>
        <v>-2.61</v>
      </c>
      <c r="G37" s="6">
        <f t="shared" si="39"/>
        <v>-2.61</v>
      </c>
      <c r="H37" s="6">
        <f t="shared" si="39"/>
        <v>-2.61</v>
      </c>
      <c r="I37" s="6">
        <f t="shared" si="39"/>
        <v>-2.61</v>
      </c>
      <c r="J37" s="6">
        <f t="shared" si="39"/>
        <v>-2.61</v>
      </c>
      <c r="K37" s="6">
        <f t="shared" si="39"/>
        <v>-2.61</v>
      </c>
      <c r="L37" s="6">
        <f t="shared" si="39"/>
        <v>-2.61</v>
      </c>
      <c r="M37" s="6">
        <f t="shared" si="39"/>
        <v>-2.61</v>
      </c>
      <c r="N37" s="6">
        <f t="shared" si="39"/>
        <v>-2.61</v>
      </c>
      <c r="O37" s="6">
        <f t="shared" si="39"/>
        <v>-2.61</v>
      </c>
      <c r="P37" s="6">
        <f t="shared" si="39"/>
        <v>-2.61</v>
      </c>
      <c r="Q37" s="6">
        <f t="shared" si="39"/>
        <v>-2.61</v>
      </c>
      <c r="R37" s="6">
        <f t="shared" si="39"/>
        <v>-2.61</v>
      </c>
    </row>
    <row r="38" spans="1:18" ht="15.75" thickBot="1" x14ac:dyDescent="0.3">
      <c r="A38" s="1" t="s">
        <v>0</v>
      </c>
      <c r="B38" s="5">
        <v>42.61</v>
      </c>
      <c r="C38" s="6">
        <f>B38</f>
        <v>42.61</v>
      </c>
      <c r="D38" s="6">
        <f>B38</f>
        <v>42.61</v>
      </c>
      <c r="E38" s="6">
        <f t="shared" ref="E38:R38" si="40">C38</f>
        <v>42.61</v>
      </c>
      <c r="F38" s="6">
        <f t="shared" si="40"/>
        <v>42.61</v>
      </c>
      <c r="G38" s="6">
        <f t="shared" si="40"/>
        <v>42.61</v>
      </c>
      <c r="H38" s="6">
        <f t="shared" si="40"/>
        <v>42.61</v>
      </c>
      <c r="I38" s="6">
        <f t="shared" si="40"/>
        <v>42.61</v>
      </c>
      <c r="J38" s="6">
        <f t="shared" si="40"/>
        <v>42.61</v>
      </c>
      <c r="K38" s="6">
        <f t="shared" si="40"/>
        <v>42.61</v>
      </c>
      <c r="L38" s="6">
        <f t="shared" si="40"/>
        <v>42.61</v>
      </c>
      <c r="M38" s="6">
        <f t="shared" si="40"/>
        <v>42.61</v>
      </c>
      <c r="N38" s="6">
        <f t="shared" si="40"/>
        <v>42.61</v>
      </c>
      <c r="O38" s="6">
        <f t="shared" si="40"/>
        <v>42.61</v>
      </c>
      <c r="P38" s="6">
        <f t="shared" si="40"/>
        <v>42.61</v>
      </c>
      <c r="Q38" s="6">
        <f t="shared" si="40"/>
        <v>42.61</v>
      </c>
      <c r="R38" s="6">
        <f t="shared" si="40"/>
        <v>42.61</v>
      </c>
    </row>
    <row r="40" spans="1:18" x14ac:dyDescent="0.25">
      <c r="A40" t="s">
        <v>6</v>
      </c>
      <c r="B40">
        <v>0</v>
      </c>
      <c r="C40">
        <v>0.5</v>
      </c>
      <c r="D40">
        <v>1</v>
      </c>
      <c r="E40">
        <v>1.5</v>
      </c>
      <c r="F40">
        <v>2</v>
      </c>
      <c r="G40">
        <v>2.5</v>
      </c>
      <c r="H40">
        <v>3</v>
      </c>
      <c r="I40">
        <v>3.5</v>
      </c>
      <c r="J40">
        <v>4</v>
      </c>
      <c r="K40">
        <v>4.5</v>
      </c>
      <c r="L40">
        <v>5</v>
      </c>
      <c r="M40">
        <v>5.5</v>
      </c>
      <c r="N40">
        <v>6</v>
      </c>
      <c r="O40">
        <v>6.5</v>
      </c>
      <c r="P40">
        <v>7</v>
      </c>
      <c r="Q40">
        <v>7.5</v>
      </c>
      <c r="R40">
        <v>8</v>
      </c>
    </row>
    <row r="41" spans="1:18" x14ac:dyDescent="0.25">
      <c r="A41" t="s">
        <v>9</v>
      </c>
      <c r="B41">
        <f>B40^2/(B36*(1+SQRT(1-(B40^2/B36^2))))</f>
        <v>0</v>
      </c>
      <c r="C41">
        <f t="shared" ref="C41:D41" si="41">C40^2/(C36*(1+SQRT(1-(C40^2/C36^2))))</f>
        <v>3.0034721389342787E-3</v>
      </c>
      <c r="D41">
        <f t="shared" si="41"/>
        <v>1.2015189389428927E-2</v>
      </c>
      <c r="E41">
        <f t="shared" ref="E41" si="42">E40^2/(E36*(1+SQRT(1-(E40^2/E36^2))))</f>
        <v>2.7039057071207354E-2</v>
      </c>
      <c r="F41">
        <f t="shared" ref="F41" si="43">F40^2/(F36*(1+SQRT(1-(F40^2/F36^2))))</f>
        <v>4.8081593460231567E-2</v>
      </c>
      <c r="G41">
        <f t="shared" ref="G41" si="44">G40^2/(G36*(1+SQRT(1-(G40^2/G36^2))))</f>
        <v>7.5151943953387479E-2</v>
      </c>
      <c r="H41">
        <f t="shared" ref="H41" si="45">H40^2/(H36*(1+SQRT(1-(H40^2/H36^2))))</f>
        <v>0.10826190099961618</v>
      </c>
      <c r="I41">
        <f t="shared" ref="I41" si="46">I40^2/(I36*(1+SQRT(1-(I40^2/I36^2))))</f>
        <v>0.1474259298991667</v>
      </c>
      <c r="J41">
        <f t="shared" ref="J41" si="47">J40^2/(J36*(1+SQRT(1-(J40^2/J36^2))))</f>
        <v>0.19266120060329051</v>
      </c>
      <c r="K41">
        <f t="shared" ref="K41" si="48">K40^2/(K36*(1+SQRT(1-(K40^2/K36^2))))</f>
        <v>0.24398762567857121</v>
      </c>
      <c r="L41">
        <f t="shared" ref="L41" si="49">L40^2/(L36*(1+SQRT(1-(L40^2/L36^2))))</f>
        <v>0.30142790463349034</v>
      </c>
      <c r="M41">
        <f t="shared" ref="M41" si="50">M40^2/(M36*(1+SQRT(1-(M40^2/M36^2))))</f>
        <v>0.36500757484010882</v>
      </c>
      <c r="N41">
        <f t="shared" ref="N41" si="51">N40^2/(N36*(1+SQRT(1-(N40^2/N36^2))))</f>
        <v>0.43475506932124608</v>
      </c>
      <c r="O41">
        <f t="shared" ref="O41" si="52">O40^2/(O36*(1+SQRT(1-(O40^2/O36^2))))</f>
        <v>0.51070178171366543</v>
      </c>
      <c r="P41">
        <f t="shared" ref="P41" si="53">P40^2/(P36*(1+SQRT(1-(P40^2/P36^2))))</f>
        <v>0.59288213876095353</v>
      </c>
      <c r="Q41">
        <f t="shared" ref="Q41" si="54">Q40^2/(Q36*(1+SQRT(1-(Q40^2/Q36^2))))</f>
        <v>0.68133368073649614</v>
      </c>
      <c r="R41">
        <f t="shared" ref="R41" si="55">R40^2/(R36*(1+SQRT(1-(R40^2/R36^2))))</f>
        <v>0.77609715024774972</v>
      </c>
    </row>
    <row r="42" spans="1:18" x14ac:dyDescent="0.25">
      <c r="A42" t="s">
        <v>7</v>
      </c>
      <c r="B42">
        <f t="shared" ref="B42:R42" si="56">B40^2/(B36*(1+SQRT(1-(1+B37)*(B40^2/B36^2))))</f>
        <v>0</v>
      </c>
      <c r="C42">
        <f t="shared" si="56"/>
        <v>3.0031893221380539E-3</v>
      </c>
      <c r="D42">
        <f t="shared" si="56"/>
        <v>1.2010664917401123E-2</v>
      </c>
      <c r="E42">
        <f t="shared" si="56"/>
        <v>2.7016156954518124E-2</v>
      </c>
      <c r="F42">
        <f t="shared" si="56"/>
        <v>4.8009239929589463E-2</v>
      </c>
      <c r="G42">
        <f t="shared" si="56"/>
        <v>7.4975368782583193E-2</v>
      </c>
      <c r="H42">
        <f t="shared" si="56"/>
        <v>0.10789592905184292</v>
      </c>
      <c r="I42">
        <f t="shared" si="56"/>
        <v>0.14674830066513161</v>
      </c>
      <c r="J42">
        <f t="shared" si="56"/>
        <v>0.19150593486100378</v>
      </c>
      <c r="K42">
        <f t="shared" si="56"/>
        <v>0.2421384436367397</v>
      </c>
      <c r="L42">
        <f t="shared" si="56"/>
        <v>0.29861170102994811</v>
      </c>
      <c r="M42">
        <f t="shared" si="56"/>
        <v>0.36088795546132557</v>
      </c>
      <c r="N42">
        <f t="shared" si="56"/>
        <v>0.42892595229683406</v>
      </c>
      <c r="O42">
        <f t="shared" si="56"/>
        <v>0.50268106572937354</v>
      </c>
      <c r="P42">
        <f t="shared" si="56"/>
        <v>0.582105439033337</v>
      </c>
      <c r="Q42">
        <f t="shared" si="56"/>
        <v>0.66714813221045011</v>
      </c>
      <c r="R42">
        <f t="shared" si="56"/>
        <v>0.75775527602203097</v>
      </c>
    </row>
    <row r="43" spans="1:18" x14ac:dyDescent="0.25">
      <c r="A43" t="s">
        <v>10</v>
      </c>
      <c r="B43">
        <f>1000*(B42-B41)</f>
        <v>0</v>
      </c>
      <c r="C43">
        <f t="shared" ref="C43:R43" si="57">1000*(C42-C41)</f>
        <v>-2.8281679622472675E-4</v>
      </c>
      <c r="D43">
        <f t="shared" si="57"/>
        <v>-4.5244720278045381E-3</v>
      </c>
      <c r="E43">
        <f t="shared" si="57"/>
        <v>-2.2900116689230504E-2</v>
      </c>
      <c r="F43">
        <f t="shared" si="57"/>
        <v>-7.2353530642103869E-2</v>
      </c>
      <c r="G43">
        <f t="shared" si="57"/>
        <v>-0.17657517080428564</v>
      </c>
      <c r="H43">
        <f t="shared" si="57"/>
        <v>-0.36597194777325537</v>
      </c>
      <c r="I43">
        <f t="shared" si="57"/>
        <v>-0.67762923403508202</v>
      </c>
      <c r="J43">
        <f t="shared" si="57"/>
        <v>-1.1552657422867207</v>
      </c>
      <c r="K43">
        <f t="shared" si="57"/>
        <v>-1.8491820418315152</v>
      </c>
      <c r="L43">
        <f t="shared" si="57"/>
        <v>-2.8162036035422333</v>
      </c>
      <c r="M43">
        <f t="shared" si="57"/>
        <v>-4.1196193787832458</v>
      </c>
      <c r="N43">
        <f t="shared" si="57"/>
        <v>-5.8291170244120227</v>
      </c>
      <c r="O43">
        <f t="shared" si="57"/>
        <v>-8.0207159842918827</v>
      </c>
      <c r="P43">
        <f t="shared" si="57"/>
        <v>-10.776699727616524</v>
      </c>
      <c r="Q43">
        <f t="shared" si="57"/>
        <v>-14.185548526046032</v>
      </c>
      <c r="R43">
        <f t="shared" si="57"/>
        <v>-18.341874225718758</v>
      </c>
    </row>
    <row r="45" spans="1:18" x14ac:dyDescent="0.25">
      <c r="A45" t="s">
        <v>8</v>
      </c>
      <c r="B45">
        <f>B40^2/(B38*(1+SQRT(1-(B40^2/B38^2))))</f>
        <v>0</v>
      </c>
      <c r="C45">
        <f t="shared" ref="C45:R45" si="58">C40^2/(C38*(1+SQRT(1-(C40^2/C38^2))))</f>
        <v>2.9336846574239523E-3</v>
      </c>
      <c r="D45">
        <f t="shared" si="58"/>
        <v>1.1735950862974165E-2</v>
      </c>
      <c r="E45">
        <f t="shared" si="58"/>
        <v>2.6410437822412244E-2</v>
      </c>
      <c r="F45">
        <f t="shared" si="58"/>
        <v>4.6963219243859974E-2</v>
      </c>
      <c r="G45">
        <f t="shared" si="58"/>
        <v>7.3402815928023502E-2</v>
      </c>
      <c r="H45">
        <f t="shared" si="58"/>
        <v>0.1057402134797788</v>
      </c>
      <c r="I45">
        <f t="shared" si="58"/>
        <v>0.14398888522728229</v>
      </c>
      <c r="J45">
        <f t="shared" si="58"/>
        <v>0.18816482046067826</v>
      </c>
      <c r="K45">
        <f t="shared" si="58"/>
        <v>0.23828655812937272</v>
      </c>
      <c r="L45">
        <f t="shared" si="58"/>
        <v>0.29437522616498107</v>
      </c>
      <c r="M45">
        <f t="shared" si="58"/>
        <v>0.3564545866266981</v>
      </c>
      <c r="N45">
        <f t="shared" si="58"/>
        <v>0.42455108689727367</v>
      </c>
      <c r="O45">
        <f t="shared" si="58"/>
        <v>0.49869391719131212</v>
      </c>
      <c r="P45">
        <f t="shared" si="58"/>
        <v>0.57891507467360181</v>
      </c>
      <c r="Q45">
        <f t="shared" si="58"/>
        <v>0.66524943452399066</v>
      </c>
      <c r="R45">
        <f t="shared" si="58"/>
        <v>0.75773482832739192</v>
      </c>
    </row>
    <row r="46" spans="1:18" x14ac:dyDescent="0.25">
      <c r="A46" t="s">
        <v>11</v>
      </c>
      <c r="B46">
        <f>1000*(B42-B45)</f>
        <v>0</v>
      </c>
      <c r="C46">
        <f t="shared" ref="C46:R46" si="59">1000*(C42-C45)</f>
        <v>6.9504664714101647E-2</v>
      </c>
      <c r="D46">
        <f t="shared" si="59"/>
        <v>0.27471405442695829</v>
      </c>
      <c r="E46">
        <f t="shared" si="59"/>
        <v>0.60571913210587947</v>
      </c>
      <c r="F46">
        <f t="shared" si="59"/>
        <v>1.0460206857294887</v>
      </c>
      <c r="G46">
        <f t="shared" si="59"/>
        <v>1.5725528545596918</v>
      </c>
      <c r="H46">
        <f t="shared" si="59"/>
        <v>2.1557155720641208</v>
      </c>
      <c r="I46">
        <f t="shared" si="59"/>
        <v>2.7594154378493272</v>
      </c>
      <c r="J46">
        <f t="shared" si="59"/>
        <v>3.3411144003255289</v>
      </c>
      <c r="K46">
        <f t="shared" si="59"/>
        <v>3.8518855073669811</v>
      </c>
      <c r="L46">
        <f t="shared" si="59"/>
        <v>4.2364748649670325</v>
      </c>
      <c r="M46">
        <f t="shared" si="59"/>
        <v>4.4333688346274709</v>
      </c>
      <c r="N46">
        <f t="shared" si="59"/>
        <v>4.3748653995603899</v>
      </c>
      <c r="O46">
        <f t="shared" si="59"/>
        <v>3.9871485380614247</v>
      </c>
      <c r="P46">
        <f t="shared" si="59"/>
        <v>3.1903643597351872</v>
      </c>
      <c r="Q46">
        <f t="shared" si="59"/>
        <v>1.8986976864594496</v>
      </c>
      <c r="R46">
        <f t="shared" si="59"/>
        <v>2.0447694639047498E-2</v>
      </c>
    </row>
    <row r="47" spans="1:18" x14ac:dyDescent="0.25">
      <c r="A47" t="s">
        <v>4</v>
      </c>
      <c r="B47">
        <f>(1-B46/ABS(MAX(B46:R46)))*ABS(MAX(B46:R46))</f>
        <v>4.4333688346274709</v>
      </c>
      <c r="C47">
        <f>(1-C46/ABS(MAX(B46:R46)))*ABS(MAX(B46:R46))</f>
        <v>4.3638641699133691</v>
      </c>
      <c r="D47">
        <f>(1-D46/ABS(MAX(B46:R46)))*ABS(MAX(B46:R46))</f>
        <v>4.1586547802005125</v>
      </c>
      <c r="E47">
        <f>(1-E46/ABS(MAX(B46:R46)))*ABS(MAX(B46:R46))</f>
        <v>3.8276497025215912</v>
      </c>
      <c r="F47">
        <f>(1-F46/ABS(MAX(B46:R46)))*ABS(MAX(B46:R46))</f>
        <v>3.3873481488979822</v>
      </c>
      <c r="G47">
        <f>(1-G46/ABS(MAX(B46:R46)))*ABS(MAX(B46:R46))</f>
        <v>2.860815980067779</v>
      </c>
      <c r="H47">
        <f>(1-H46/ABS(MAX(B46:R46)))*ABS(MAX(B46:R46))</f>
        <v>2.2776532625633501</v>
      </c>
      <c r="I47">
        <f>(1-I46/ABS(MAX(B46:R46)))*ABS(MAX(B46:R46))</f>
        <v>1.6739533967781437</v>
      </c>
      <c r="J47">
        <f>(1-J46/ABS(MAX(B46:R46)))*ABS(MAX(B46:R46))</f>
        <v>1.092254434301942</v>
      </c>
      <c r="K47">
        <f>(1-K46/ABS(MAX(B46:R46)))*ABS(MAX(B46:R46))</f>
        <v>0.58148332726049001</v>
      </c>
      <c r="L47">
        <f>(1-L46/ABS(MAX(B46:R46)))*ABS(MAX(B46:R46))</f>
        <v>0.19689396966043832</v>
      </c>
      <c r="M47">
        <f>(1-M46/ABS(MAX(B46:R46)))*ABS(MAX(B46:R46))</f>
        <v>0</v>
      </c>
      <c r="N47">
        <f>(1-N46/ABS(MAX(B46:R46)))*ABS(MAX(B46:R46))</f>
        <v>5.8503435067081069E-2</v>
      </c>
      <c r="O47">
        <f>(1-O46/ABS(MAX(B46:R46)))*ABS(MAX(B46:R46))</f>
        <v>0.44622029656604617</v>
      </c>
      <c r="P47">
        <f>(1-P46/ABS(MAX(B46:R46)))*ABS(MAX(B46:R46))</f>
        <v>1.2430044748922835</v>
      </c>
      <c r="Q47">
        <f>(1-Q46/ABS(MAX(B46:R46)))*ABS(MAX(B46:R46))</f>
        <v>2.5346711481680213</v>
      </c>
      <c r="R47">
        <f>(1-R46/ABS(MAX(B46:R46)))*ABS(MAX(B46:R46))</f>
        <v>4.4129211399884234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jeroen</dc:creator>
  <cp:lastModifiedBy>jeroen</cp:lastModifiedBy>
  <dcterms:created xsi:type="dcterms:W3CDTF">2008-07-03T10:37:10Z</dcterms:created>
  <dcterms:modified xsi:type="dcterms:W3CDTF">2022-04-14T09:48:42Z</dcterms:modified>
</cp:coreProperties>
</file>